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홍보문건 모음\2024회계연도\241230-2025년 보험 관련 주요 개정사항 안내\"/>
    </mc:Choice>
  </mc:AlternateContent>
  <bookViews>
    <workbookView xWindow="0" yWindow="0" windowWidth="28800" windowHeight="12390" tabRatio="735"/>
  </bookViews>
  <sheets>
    <sheet name="추나요법 수가표" sheetId="15" r:id="rId1"/>
  </sheets>
  <definedNames>
    <definedName name="_xlnm._FilterDatabase" localSheetId="0" hidden="1">'추나요법 수가표'!$C$4:$F$10</definedName>
    <definedName name="_xlnm.Print_Area" localSheetId="0">'추나요법 수가표'!$A$1:$G$36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5" l="1"/>
  <c r="D32" i="15"/>
  <c r="D33" i="15"/>
  <c r="D34" i="15"/>
  <c r="D35" i="15"/>
  <c r="D36" i="15"/>
  <c r="D30" i="15"/>
  <c r="D13" i="15"/>
  <c r="D14" i="15"/>
  <c r="D15" i="15"/>
  <c r="D16" i="15"/>
  <c r="D17" i="15"/>
  <c r="D18" i="15"/>
  <c r="D19" i="15"/>
  <c r="D20" i="15"/>
  <c r="D21" i="15"/>
  <c r="D12" i="15"/>
  <c r="E21" i="15" l="1"/>
  <c r="E20" i="15"/>
  <c r="E19" i="15"/>
  <c r="E18" i="15"/>
  <c r="E17" i="15"/>
  <c r="E16" i="15"/>
  <c r="E15" i="15"/>
  <c r="E14" i="15"/>
  <c r="E13" i="15"/>
  <c r="E31" i="15" l="1"/>
  <c r="E33" i="15"/>
  <c r="E34" i="15"/>
  <c r="E36" i="15"/>
  <c r="F30" i="15" l="1"/>
  <c r="E30" i="15"/>
  <c r="F35" i="15"/>
  <c r="E35" i="15"/>
  <c r="F31" i="15"/>
  <c r="F34" i="15"/>
  <c r="F33" i="15"/>
  <c r="F36" i="15"/>
  <c r="F32" i="15"/>
  <c r="E32" i="15"/>
  <c r="F13" i="15"/>
  <c r="F14" i="15"/>
  <c r="F15" i="15"/>
  <c r="F16" i="15"/>
  <c r="F17" i="15"/>
  <c r="F18" i="15"/>
  <c r="F19" i="15"/>
  <c r="F20" i="15"/>
  <c r="F21" i="15"/>
  <c r="F12" i="15" l="1"/>
  <c r="E12" i="15"/>
  <c r="G33" i="15"/>
  <c r="G35" i="15"/>
  <c r="G30" i="15"/>
  <c r="G34" i="15"/>
  <c r="G31" i="15"/>
  <c r="G32" i="15"/>
  <c r="G36" i="15"/>
  <c r="G17" i="15" l="1"/>
  <c r="G18" i="15"/>
  <c r="G13" i="15"/>
  <c r="G15" i="15"/>
  <c r="G16" i="15"/>
  <c r="G20" i="15"/>
  <c r="G14" i="15"/>
  <c r="G19" i="15"/>
  <c r="G21" i="15"/>
  <c r="G12" i="15" l="1"/>
</calcChain>
</file>

<file path=xl/sharedStrings.xml><?xml version="1.0" encoding="utf-8"?>
<sst xmlns="http://schemas.openxmlformats.org/spreadsheetml/2006/main" count="52" uniqueCount="31">
  <si>
    <t>분 류</t>
    <phoneticPr fontId="1" type="noConversion"/>
  </si>
  <si>
    <t>본인부담금</t>
    <phoneticPr fontId="1" type="noConversion"/>
  </si>
  <si>
    <t>수가</t>
    <phoneticPr fontId="3" type="noConversion"/>
  </si>
  <si>
    <t>단순추나</t>
    <phoneticPr fontId="1" type="noConversion"/>
  </si>
  <si>
    <t>특수(탈구)추나</t>
    <phoneticPr fontId="1" type="noConversion"/>
  </si>
  <si>
    <t>복잡추나 - 디스크, 협착</t>
    <phoneticPr fontId="1" type="noConversion"/>
  </si>
  <si>
    <t>복잡추나 - 디스크, 협착 외</t>
    <phoneticPr fontId="1" type="noConversion"/>
  </si>
  <si>
    <t>건강보험 수가</t>
    <phoneticPr fontId="1" type="noConversion"/>
  </si>
  <si>
    <t>한방병원</t>
    <phoneticPr fontId="1" type="noConversion"/>
  </si>
  <si>
    <t>의료급여 수가</t>
    <phoneticPr fontId="1" type="noConversion"/>
  </si>
  <si>
    <t>대상</t>
    <phoneticPr fontId="1" type="noConversion"/>
  </si>
  <si>
    <t>일반(본인부담률 50%)</t>
    <phoneticPr fontId="1" type="noConversion"/>
  </si>
  <si>
    <t>1종 수급권자(본인부담률 30%)</t>
    <phoneticPr fontId="1" type="noConversion"/>
  </si>
  <si>
    <t>2종 수급권자(본인부담률 40%)</t>
    <phoneticPr fontId="1" type="noConversion"/>
  </si>
  <si>
    <t>1종 및 2종 수급권자(본인부담률 80%)</t>
    <phoneticPr fontId="1" type="noConversion"/>
  </si>
  <si>
    <t>공통 적용(본인부담률 80%)</t>
    <phoneticPr fontId="1" type="noConversion"/>
  </si>
  <si>
    <t>차상위1종(본인부담률 30%)</t>
    <phoneticPr fontId="1" type="noConversion"/>
  </si>
  <si>
    <t>차상위2종(본인부담률 40%)</t>
    <phoneticPr fontId="1" type="noConversion"/>
  </si>
  <si>
    <t>차상위 1종(본인부담률 30%)</t>
    <phoneticPr fontId="1" type="noConversion"/>
  </si>
  <si>
    <t>차상위 2종(본인부담률 40%)</t>
    <phoneticPr fontId="1" type="noConversion"/>
  </si>
  <si>
    <t>종별가산적용
수가</t>
    <phoneticPr fontId="1" type="noConversion"/>
  </si>
  <si>
    <t xml:space="preserve"> - 차상위 1종 : 국민건강보험법 시행령 및 시행규칙에서 규정한 '소득요건'과 '부양요건'을 모두 갖춘 희귀난치성질환등을 가진 사람</t>
    <phoneticPr fontId="1" type="noConversion"/>
  </si>
  <si>
    <t>상대가치점수</t>
    <phoneticPr fontId="1" type="noConversion"/>
  </si>
  <si>
    <r>
      <t xml:space="preserve"> - 본인부담금 : 10원 미만 절사 적용 (</t>
    </r>
    <r>
      <rPr>
        <b/>
        <sz val="12"/>
        <rFont val="돋움"/>
        <family val="3"/>
        <charset val="129"/>
      </rPr>
      <t>실제의 본인부담금과 일부 차이가 발생할 수 있음</t>
    </r>
    <r>
      <rPr>
        <sz val="12"/>
        <rFont val="돋움"/>
        <family val="3"/>
        <charset val="129"/>
      </rPr>
      <t>)</t>
    </r>
    <phoneticPr fontId="1" type="noConversion"/>
  </si>
  <si>
    <r>
      <t xml:space="preserve"> - 본인부담금 : 100원 미만 절사 적용 (</t>
    </r>
    <r>
      <rPr>
        <b/>
        <sz val="12"/>
        <rFont val="돋움"/>
        <family val="3"/>
        <charset val="129"/>
      </rPr>
      <t>실제의 본인부담금과 일부 차이가 발생할 수 있음</t>
    </r>
    <r>
      <rPr>
        <sz val="12"/>
        <rFont val="돋움"/>
        <family val="3"/>
        <charset val="129"/>
      </rPr>
      <t>)</t>
    </r>
    <phoneticPr fontId="1" type="noConversion"/>
  </si>
  <si>
    <t xml:space="preserve"> - 차상위 2종 : 국민건강보험법 시행령 및 시행규칙에서 규정한 '소득요건'과 '부양요건'을 모두 갖춘 희귀난치성질환 등 외의 질환으로 6개월 이상 치료를 받고 있거나
                     6개월 이상 치료가 필요한 사람 또는 18세미만 아동</t>
    <phoneticPr fontId="1" type="noConversion"/>
  </si>
  <si>
    <t>한의원</t>
    <phoneticPr fontId="1" type="noConversion"/>
  </si>
  <si>
    <t>한의원</t>
    <phoneticPr fontId="1" type="noConversion"/>
  </si>
  <si>
    <r>
      <t>추나요법 수가 및 본인부담금</t>
    </r>
    <r>
      <rPr>
        <b/>
        <sz val="14"/>
        <rFont val="돋움"/>
        <family val="3"/>
        <charset val="129"/>
      </rPr>
      <t>(2025년도)</t>
    </r>
    <phoneticPr fontId="1" type="noConversion"/>
  </si>
  <si>
    <t xml:space="preserve"> - 25년 환산지수(102.4원), 종별가산율(한의원 없음, 한방병원 5% 적용)</t>
    <phoneticPr fontId="1" type="noConversion"/>
  </si>
  <si>
    <t xml:space="preserve"> - 25년 환산지수(102.4원), 종별가산율(한의원 없음, 한방병원 2% 적용)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</si>
</sst>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</numFmts>
  <fonts count="5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돋움"/>
      <family val="3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</font>
    <font>
      <b/>
      <sz val="16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6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6"/>
      <color rgb="FF000000"/>
      <name val="맑은 고딕"/>
      <family val="3"/>
      <charset val="129"/>
      <scheme val="minor"/>
    </font>
    <font>
      <b/>
      <sz val="20"/>
      <name val="돋움"/>
      <family val="3"/>
      <charset val="129"/>
    </font>
    <font>
      <b/>
      <sz val="12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2"/>
      <name val="돋움"/>
      <family val="3"/>
      <charset val="129"/>
    </font>
    <font>
      <b/>
      <sz val="11"/>
      <color rgb="FFFF0000"/>
      <name val="맑은 고딕"/>
      <family val="3"/>
      <charset val="129"/>
      <scheme val="minor"/>
    </font>
    <font>
      <b/>
      <sz val="14"/>
      <name val="돋움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45">
    <xf numFmtId="0" fontId="0" fillId="0" borderId="0">
      <alignment vertical="center"/>
    </xf>
    <xf numFmtId="0" fontId="8" fillId="0" borderId="0"/>
    <xf numFmtId="41" fontId="7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8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31" fillId="6" borderId="5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7" fillId="8" borderId="9" applyNumberFormat="0" applyFont="0" applyAlignment="0" applyProtection="0">
      <alignment vertical="center"/>
    </xf>
    <xf numFmtId="0" fontId="28" fillId="8" borderId="9" applyNumberFormat="0" applyFont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36" fillId="7" borderId="8" applyNumberFormat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38" fillId="5" borderId="5" applyNumberFormat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39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41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44" fillId="6" borderId="6" applyNumberFormat="0" applyAlignment="0" applyProtection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8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4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45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1" fontId="4" fillId="0" borderId="1" xfId="6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76" fontId="48" fillId="0" borderId="1" xfId="0" quotePrefix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48" fillId="0" borderId="1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left" vertical="center" wrapText="1"/>
    </xf>
    <xf numFmtId="43" fontId="4" fillId="36" borderId="1" xfId="0" applyNumberFormat="1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left" vertical="center" wrapText="1"/>
    </xf>
    <xf numFmtId="43" fontId="4" fillId="35" borderId="15" xfId="0" applyNumberFormat="1" applyFont="1" applyFill="1" applyBorder="1" applyAlignment="1">
      <alignment horizontal="center" vertical="center" wrapText="1"/>
    </xf>
    <xf numFmtId="41" fontId="50" fillId="0" borderId="15" xfId="6" applyFont="1" applyFill="1" applyBorder="1" applyAlignment="1">
      <alignment horizontal="center" vertical="center"/>
    </xf>
    <xf numFmtId="0" fontId="48" fillId="0" borderId="17" xfId="0" applyFont="1" applyFill="1" applyBorder="1" applyAlignment="1">
      <alignment horizontal="center" vertical="center" wrapText="1"/>
    </xf>
    <xf numFmtId="41" fontId="4" fillId="0" borderId="17" xfId="6" applyFont="1" applyFill="1" applyBorder="1" applyAlignment="1">
      <alignment horizontal="center" vertical="center"/>
    </xf>
    <xf numFmtId="41" fontId="50" fillId="0" borderId="18" xfId="6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76" fontId="48" fillId="0" borderId="17" xfId="0" quotePrefix="1" applyNumberFormat="1" applyFont="1" applyFill="1" applyBorder="1" applyAlignment="1">
      <alignment horizontal="center" vertical="center"/>
    </xf>
    <xf numFmtId="43" fontId="4" fillId="34" borderId="22" xfId="0" applyNumberFormat="1" applyFont="1" applyFill="1" applyBorder="1" applyAlignment="1">
      <alignment horizontal="center" vertical="center" wrapText="1"/>
    </xf>
    <xf numFmtId="41" fontId="50" fillId="0" borderId="21" xfId="6" applyFont="1" applyFill="1" applyBorder="1" applyAlignment="1">
      <alignment horizontal="center" vertical="center"/>
    </xf>
    <xf numFmtId="41" fontId="50" fillId="0" borderId="23" xfId="6" applyFont="1" applyFill="1" applyBorder="1" applyAlignment="1">
      <alignment horizontal="center" vertical="center"/>
    </xf>
    <xf numFmtId="43" fontId="4" fillId="35" borderId="21" xfId="0" applyNumberFormat="1" applyFont="1" applyFill="1" applyBorder="1" applyAlignment="1">
      <alignment horizontal="center" vertical="center" wrapText="1"/>
    </xf>
    <xf numFmtId="0" fontId="48" fillId="0" borderId="14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left" vertical="center" wrapText="1"/>
    </xf>
    <xf numFmtId="0" fontId="5" fillId="33" borderId="12" xfId="0" applyFont="1" applyFill="1" applyBorder="1" applyAlignment="1">
      <alignment horizontal="center" vertical="center" wrapText="1"/>
    </xf>
    <xf numFmtId="0" fontId="5" fillId="33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5" fillId="33" borderId="11" xfId="0" applyFont="1" applyFill="1" applyBorder="1" applyAlignment="1">
      <alignment horizontal="center" vertical="center" wrapText="1"/>
    </xf>
    <xf numFmtId="0" fontId="5" fillId="33" borderId="14" xfId="0" applyFont="1" applyFill="1" applyBorder="1" applyAlignment="1">
      <alignment horizontal="center" vertical="center" wrapText="1"/>
    </xf>
    <xf numFmtId="176" fontId="5" fillId="33" borderId="12" xfId="0" applyNumberFormat="1" applyFont="1" applyFill="1" applyBorder="1" applyAlignment="1">
      <alignment horizontal="center" vertical="center" wrapText="1"/>
    </xf>
    <xf numFmtId="176" fontId="5" fillId="33" borderId="1" xfId="0" applyNumberFormat="1" applyFont="1" applyFill="1" applyBorder="1" applyAlignment="1">
      <alignment horizontal="center" vertical="center" wrapText="1"/>
    </xf>
    <xf numFmtId="43" fontId="4" fillId="33" borderId="12" xfId="0" applyNumberFormat="1" applyFont="1" applyFill="1" applyBorder="1" applyAlignment="1">
      <alignment horizontal="center" vertical="center" wrapText="1"/>
    </xf>
    <xf numFmtId="43" fontId="4" fillId="33" borderId="1" xfId="0" applyNumberFormat="1" applyFont="1" applyFill="1" applyBorder="1" applyAlignment="1">
      <alignment horizontal="center" vertical="center" wrapText="1"/>
    </xf>
    <xf numFmtId="43" fontId="4" fillId="37" borderId="12" xfId="0" applyNumberFormat="1" applyFont="1" applyFill="1" applyBorder="1" applyAlignment="1">
      <alignment horizontal="center" vertical="center" wrapText="1"/>
    </xf>
    <xf numFmtId="43" fontId="4" fillId="37" borderId="13" xfId="0" applyNumberFormat="1" applyFont="1" applyFill="1" applyBorder="1" applyAlignment="1">
      <alignment horizontal="center" vertical="center" wrapText="1"/>
    </xf>
    <xf numFmtId="0" fontId="48" fillId="0" borderId="14" xfId="0" applyFont="1" applyFill="1" applyBorder="1" applyAlignment="1">
      <alignment horizontal="center" vertical="center" wrapText="1"/>
    </xf>
    <xf numFmtId="43" fontId="4" fillId="37" borderId="19" xfId="0" applyNumberFormat="1" applyFont="1" applyFill="1" applyBorder="1" applyAlignment="1">
      <alignment horizontal="center" vertical="center" wrapText="1"/>
    </xf>
    <xf numFmtId="43" fontId="4" fillId="37" borderId="20" xfId="0" applyNumberFormat="1" applyFont="1" applyFill="1" applyBorder="1" applyAlignment="1">
      <alignment horizontal="center" vertical="center" wrapText="1"/>
    </xf>
    <xf numFmtId="0" fontId="48" fillId="0" borderId="16" xfId="0" applyFont="1" applyFill="1" applyBorder="1" applyAlignment="1">
      <alignment horizontal="center" vertical="center" wrapText="1"/>
    </xf>
  </cellXfs>
  <cellStyles count="145">
    <cellStyle name="20% - 강조색1" xfId="25" builtinId="30" customBuiltin="1"/>
    <cellStyle name="20% - 강조색1 2" xfId="49"/>
    <cellStyle name="20% - 강조색1 3" xfId="50"/>
    <cellStyle name="20% - 강조색2" xfId="29" builtinId="34" customBuiltin="1"/>
    <cellStyle name="20% - 강조색2 2" xfId="51"/>
    <cellStyle name="20% - 강조색2 3" xfId="52"/>
    <cellStyle name="20% - 강조색3" xfId="33" builtinId="38" customBuiltin="1"/>
    <cellStyle name="20% - 강조색3 2" xfId="53"/>
    <cellStyle name="20% - 강조색3 3" xfId="54"/>
    <cellStyle name="20% - 강조색4" xfId="37" builtinId="42" customBuiltin="1"/>
    <cellStyle name="20% - 강조색4 2" xfId="55"/>
    <cellStyle name="20% - 강조색4 3" xfId="56"/>
    <cellStyle name="20% - 강조색5" xfId="41" builtinId="46" customBuiltin="1"/>
    <cellStyle name="20% - 강조색5 2" xfId="57"/>
    <cellStyle name="20% - 강조색5 3" xfId="58"/>
    <cellStyle name="20% - 강조색6" xfId="45" builtinId="50" customBuiltin="1"/>
    <cellStyle name="20% - 강조색6 2" xfId="59"/>
    <cellStyle name="20% - 강조색6 3" xfId="60"/>
    <cellStyle name="40% - 강조색1" xfId="26" builtinId="31" customBuiltin="1"/>
    <cellStyle name="40% - 강조색1 2" xfId="61"/>
    <cellStyle name="40% - 강조색1 3" xfId="62"/>
    <cellStyle name="40% - 강조색2" xfId="30" builtinId="35" customBuiltin="1"/>
    <cellStyle name="40% - 강조색2 2" xfId="63"/>
    <cellStyle name="40% - 강조색2 3" xfId="64"/>
    <cellStyle name="40% - 강조색3" xfId="34" builtinId="39" customBuiltin="1"/>
    <cellStyle name="40% - 강조색3 2" xfId="65"/>
    <cellStyle name="40% - 강조색3 3" xfId="66"/>
    <cellStyle name="40% - 강조색4" xfId="38" builtinId="43" customBuiltin="1"/>
    <cellStyle name="40% - 강조색4 2" xfId="67"/>
    <cellStyle name="40% - 강조색4 3" xfId="68"/>
    <cellStyle name="40% - 강조색5" xfId="42" builtinId="47" customBuiltin="1"/>
    <cellStyle name="40% - 강조색5 2" xfId="69"/>
    <cellStyle name="40% - 강조색5 3" xfId="70"/>
    <cellStyle name="40% - 강조색6" xfId="46" builtinId="51" customBuiltin="1"/>
    <cellStyle name="40% - 강조색6 2" xfId="71"/>
    <cellStyle name="40% - 강조색6 3" xfId="72"/>
    <cellStyle name="60% - 강조색1" xfId="27" builtinId="32" customBuiltin="1"/>
    <cellStyle name="60% - 강조색1 2" xfId="73"/>
    <cellStyle name="60% - 강조색1 3" xfId="74"/>
    <cellStyle name="60% - 강조색2" xfId="31" builtinId="36" customBuiltin="1"/>
    <cellStyle name="60% - 강조색2 2" xfId="75"/>
    <cellStyle name="60% - 강조색2 3" xfId="76"/>
    <cellStyle name="60% - 강조색3" xfId="35" builtinId="40" customBuiltin="1"/>
    <cellStyle name="60% - 강조색3 2" xfId="77"/>
    <cellStyle name="60% - 강조색3 3" xfId="78"/>
    <cellStyle name="60% - 강조색4" xfId="39" builtinId="44" customBuiltin="1"/>
    <cellStyle name="60% - 강조색4 2" xfId="79"/>
    <cellStyle name="60% - 강조색4 3" xfId="80"/>
    <cellStyle name="60% - 강조색5" xfId="43" builtinId="48" customBuiltin="1"/>
    <cellStyle name="60% - 강조색5 2" xfId="81"/>
    <cellStyle name="60% - 강조색5 3" xfId="82"/>
    <cellStyle name="60% - 강조색6" xfId="47" builtinId="52" customBuiltin="1"/>
    <cellStyle name="60% - 강조색6 2" xfId="83"/>
    <cellStyle name="60% - 강조색6 3" xfId="84"/>
    <cellStyle name="강조색1" xfId="24" builtinId="29" customBuiltin="1"/>
    <cellStyle name="강조색1 2" xfId="85"/>
    <cellStyle name="강조색1 3" xfId="86"/>
    <cellStyle name="강조색2" xfId="28" builtinId="33" customBuiltin="1"/>
    <cellStyle name="강조색2 2" xfId="87"/>
    <cellStyle name="강조색2 3" xfId="88"/>
    <cellStyle name="강조색3" xfId="32" builtinId="37" customBuiltin="1"/>
    <cellStyle name="강조색3 2" xfId="89"/>
    <cellStyle name="강조색3 3" xfId="90"/>
    <cellStyle name="강조색4" xfId="36" builtinId="41" customBuiltin="1"/>
    <cellStyle name="강조색4 2" xfId="91"/>
    <cellStyle name="강조색4 3" xfId="92"/>
    <cellStyle name="강조색5" xfId="40" builtinId="45" customBuiltin="1"/>
    <cellStyle name="강조색5 2" xfId="93"/>
    <cellStyle name="강조색5 3" xfId="94"/>
    <cellStyle name="강조색6" xfId="44" builtinId="49" customBuiltin="1"/>
    <cellStyle name="강조색6 2" xfId="95"/>
    <cellStyle name="강조색6 3" xfId="96"/>
    <cellStyle name="경고문" xfId="20" builtinId="11" customBuiltin="1"/>
    <cellStyle name="경고문 2" xfId="97"/>
    <cellStyle name="경고문 3" xfId="98"/>
    <cellStyle name="계산" xfId="17" builtinId="22" customBuiltin="1"/>
    <cellStyle name="계산 2" xfId="99"/>
    <cellStyle name="계산 3" xfId="100"/>
    <cellStyle name="나쁨" xfId="13" builtinId="27" customBuiltin="1"/>
    <cellStyle name="나쁨 2" xfId="101"/>
    <cellStyle name="나쁨 3" xfId="102"/>
    <cellStyle name="메모" xfId="21" builtinId="10" customBuiltin="1"/>
    <cellStyle name="메모 2" xfId="103"/>
    <cellStyle name="메모 3" xfId="104"/>
    <cellStyle name="백분율 2" xfId="5"/>
    <cellStyle name="백분율 2 2" xfId="105"/>
    <cellStyle name="백분율 2 3" xfId="106"/>
    <cellStyle name="보통" xfId="14" builtinId="28" customBuiltin="1"/>
    <cellStyle name="보통 2" xfId="107"/>
    <cellStyle name="보통 3" xfId="108"/>
    <cellStyle name="설명 텍스트" xfId="22" builtinId="53" customBuiltin="1"/>
    <cellStyle name="설명 텍스트 2" xfId="109"/>
    <cellStyle name="설명 텍스트 3" xfId="110"/>
    <cellStyle name="셀 확인" xfId="19" builtinId="23" customBuiltin="1"/>
    <cellStyle name="셀 확인 2" xfId="111"/>
    <cellStyle name="셀 확인 3" xfId="112"/>
    <cellStyle name="쉼표 [0]" xfId="6" builtinId="6"/>
    <cellStyle name="쉼표 [0] 2" xfId="4"/>
    <cellStyle name="쉼표 [0] 2 2" xfId="113"/>
    <cellStyle name="쉼표 [0] 2 3" xfId="114"/>
    <cellStyle name="쉼표 [0] 3" xfId="115"/>
    <cellStyle name="쉼표 [0] 5" xfId="2"/>
    <cellStyle name="쉼표 [0] 5 2" xfId="116"/>
    <cellStyle name="쉼표 [0] 5 3" xfId="117"/>
    <cellStyle name="연결된 셀" xfId="18" builtinId="24" customBuiltin="1"/>
    <cellStyle name="연결된 셀 2" xfId="118"/>
    <cellStyle name="연결된 셀 3" xfId="119"/>
    <cellStyle name="요약" xfId="23" builtinId="25" customBuiltin="1"/>
    <cellStyle name="요약 2" xfId="120"/>
    <cellStyle name="요약 3" xfId="121"/>
    <cellStyle name="입력" xfId="15" builtinId="20" customBuiltin="1"/>
    <cellStyle name="입력 2" xfId="122"/>
    <cellStyle name="입력 3" xfId="123"/>
    <cellStyle name="제목" xfId="7" builtinId="15" customBuiltin="1"/>
    <cellStyle name="제목 1" xfId="8" builtinId="16" customBuiltin="1"/>
    <cellStyle name="제목 1 2" xfId="124"/>
    <cellStyle name="제목 1 3" xfId="125"/>
    <cellStyle name="제목 2" xfId="9" builtinId="17" customBuiltin="1"/>
    <cellStyle name="제목 2 2" xfId="126"/>
    <cellStyle name="제목 2 3" xfId="127"/>
    <cellStyle name="제목 3" xfId="10" builtinId="18" customBuiltin="1"/>
    <cellStyle name="제목 3 2" xfId="128"/>
    <cellStyle name="제목 3 3" xfId="129"/>
    <cellStyle name="제목 4" xfId="11" builtinId="19" customBuiltin="1"/>
    <cellStyle name="제목 4 2" xfId="130"/>
    <cellStyle name="제목 4 3" xfId="131"/>
    <cellStyle name="제목 5" xfId="132"/>
    <cellStyle name="제목 6" xfId="133"/>
    <cellStyle name="좋음" xfId="12" builtinId="26" customBuiltin="1"/>
    <cellStyle name="좋음 2" xfId="134"/>
    <cellStyle name="좋음 3" xfId="135"/>
    <cellStyle name="출력" xfId="16" builtinId="21" customBuiltin="1"/>
    <cellStyle name="출력 2" xfId="136"/>
    <cellStyle name="출력 3" xfId="137"/>
    <cellStyle name="표준" xfId="0" builtinId="0"/>
    <cellStyle name="표준 2" xfId="1"/>
    <cellStyle name="표준 3" xfId="3"/>
    <cellStyle name="표준 3 2" xfId="138"/>
    <cellStyle name="표준 3 3" xfId="139"/>
    <cellStyle name="표준 4" xfId="140"/>
    <cellStyle name="표준 4 2" xfId="141"/>
    <cellStyle name="표준 4 3" xfId="142"/>
    <cellStyle name="표준 6" xfId="48"/>
    <cellStyle name="표준 6 2" xfId="143"/>
    <cellStyle name="표준 6 3" xfId="144"/>
  </cellStyles>
  <dxfs count="0"/>
  <tableStyles count="0" defaultTableStyle="TableStyleMedium9" defaultPivotStyle="PivotStyleLight16"/>
  <colors>
    <mruColors>
      <color rgb="FF552579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36"/>
  <sheetViews>
    <sheetView tabSelected="1" view="pageBreakPreview" zoomScaleNormal="100" zoomScaleSheetLayoutView="100" workbookViewId="0">
      <selection activeCell="A2" sqref="A2:D2"/>
    </sheetView>
  </sheetViews>
  <sheetFormatPr defaultColWidth="9" defaultRowHeight="11.25" x14ac:dyDescent="0.3"/>
  <cols>
    <col min="1" max="1" width="31.375" style="1" customWidth="1"/>
    <col min="2" max="2" width="40.375" style="1" customWidth="1"/>
    <col min="3" max="4" width="21.125" style="11" customWidth="1"/>
    <col min="5" max="6" width="15.625" style="11" customWidth="1"/>
    <col min="7" max="7" width="15.625" style="2" customWidth="1"/>
    <col min="8" max="16384" width="9" style="2"/>
  </cols>
  <sheetData>
    <row r="1" spans="1:7" s="6" customFormat="1" ht="20.25" x14ac:dyDescent="0.3">
      <c r="A1" s="8"/>
      <c r="B1" s="8"/>
      <c r="C1" s="10"/>
      <c r="D1" s="10"/>
      <c r="E1" s="10"/>
      <c r="F1" s="10"/>
    </row>
    <row r="2" spans="1:7" s="4" customFormat="1" ht="42" customHeight="1" x14ac:dyDescent="0.3">
      <c r="A2" s="34" t="s">
        <v>28</v>
      </c>
      <c r="B2" s="34"/>
      <c r="C2" s="34"/>
      <c r="D2" s="34"/>
      <c r="E2" s="26"/>
      <c r="F2" s="5"/>
    </row>
    <row r="3" spans="1:7" s="5" customFormat="1" ht="21.75" customHeight="1" x14ac:dyDescent="0.3">
      <c r="A3" s="7"/>
      <c r="B3" s="7"/>
    </row>
    <row r="4" spans="1:7" s="5" customFormat="1" ht="21.75" customHeight="1" x14ac:dyDescent="0.3">
      <c r="A4" s="38" t="s">
        <v>7</v>
      </c>
      <c r="B4" s="38"/>
      <c r="C4" s="38"/>
      <c r="D4" s="38"/>
      <c r="E4" s="27"/>
      <c r="F4" s="9"/>
    </row>
    <row r="5" spans="1:7" s="5" customFormat="1" ht="21.75" customHeight="1" x14ac:dyDescent="0.3">
      <c r="A5" s="35" t="s">
        <v>29</v>
      </c>
      <c r="B5" s="35"/>
      <c r="C5" s="35"/>
      <c r="D5" s="35"/>
      <c r="E5" s="25"/>
      <c r="F5" s="9"/>
    </row>
    <row r="6" spans="1:7" s="5" customFormat="1" ht="21.75" customHeight="1" x14ac:dyDescent="0.3">
      <c r="A6" s="35" t="s">
        <v>24</v>
      </c>
      <c r="B6" s="35"/>
      <c r="C6" s="35"/>
      <c r="D6" s="35"/>
      <c r="E6" s="25"/>
      <c r="F6" s="9"/>
    </row>
    <row r="7" spans="1:7" s="5" customFormat="1" ht="21.75" customHeight="1" x14ac:dyDescent="0.3">
      <c r="A7" s="35" t="s">
        <v>21</v>
      </c>
      <c r="B7" s="35"/>
      <c r="C7" s="35"/>
      <c r="D7" s="35"/>
      <c r="E7" s="35"/>
      <c r="F7" s="35"/>
      <c r="G7" s="35"/>
    </row>
    <row r="8" spans="1:7" s="5" customFormat="1" ht="33.75" customHeight="1" x14ac:dyDescent="0.3">
      <c r="A8" s="35" t="s">
        <v>25</v>
      </c>
      <c r="B8" s="35"/>
      <c r="C8" s="35"/>
      <c r="D8" s="35"/>
      <c r="E8" s="35"/>
      <c r="F8" s="35"/>
      <c r="G8" s="35"/>
    </row>
    <row r="9" spans="1:7" s="5" customFormat="1" ht="21.75" customHeight="1" thickBot="1" x14ac:dyDescent="0.35">
      <c r="A9" s="17"/>
      <c r="B9" s="17"/>
      <c r="C9" s="17"/>
      <c r="D9" s="17"/>
      <c r="E9" s="25"/>
      <c r="F9" s="9"/>
    </row>
    <row r="10" spans="1:7" s="13" customFormat="1" ht="30" customHeight="1" x14ac:dyDescent="0.3">
      <c r="A10" s="39" t="s">
        <v>0</v>
      </c>
      <c r="B10" s="36" t="s">
        <v>10</v>
      </c>
      <c r="C10" s="41" t="s">
        <v>22</v>
      </c>
      <c r="D10" s="43" t="s">
        <v>2</v>
      </c>
      <c r="E10" s="29" t="s">
        <v>26</v>
      </c>
      <c r="F10" s="45" t="s">
        <v>8</v>
      </c>
      <c r="G10" s="46"/>
    </row>
    <row r="11" spans="1:7" s="3" customFormat="1" ht="35.25" customHeight="1" x14ac:dyDescent="0.3">
      <c r="A11" s="40"/>
      <c r="B11" s="37"/>
      <c r="C11" s="42"/>
      <c r="D11" s="44"/>
      <c r="E11" s="32" t="s">
        <v>1</v>
      </c>
      <c r="F11" s="18" t="s">
        <v>20</v>
      </c>
      <c r="G11" s="20" t="s">
        <v>1</v>
      </c>
    </row>
    <row r="12" spans="1:7" s="15" customFormat="1" ht="27" customHeight="1" x14ac:dyDescent="0.3">
      <c r="A12" s="47" t="s">
        <v>3</v>
      </c>
      <c r="B12" s="16" t="s">
        <v>11</v>
      </c>
      <c r="C12" s="14">
        <v>252.43</v>
      </c>
      <c r="D12" s="12">
        <f>ROUND(C12*102.4,-1)</f>
        <v>25850</v>
      </c>
      <c r="E12" s="30">
        <f>ROUNDDOWN(D12*0.5,-2)</f>
        <v>12900</v>
      </c>
      <c r="F12" s="12">
        <f t="shared" ref="F12:F21" si="0">ROUND(D12*1.05,0)</f>
        <v>27143</v>
      </c>
      <c r="G12" s="21">
        <f>ROUNDDOWN(F12*0.5,-2)</f>
        <v>13500</v>
      </c>
    </row>
    <row r="13" spans="1:7" s="15" customFormat="1" ht="27" customHeight="1" x14ac:dyDescent="0.3">
      <c r="A13" s="47"/>
      <c r="B13" s="16" t="s">
        <v>16</v>
      </c>
      <c r="C13" s="14">
        <v>252.43</v>
      </c>
      <c r="D13" s="12">
        <f t="shared" ref="D13:D21" si="1">ROUND(C13*102.4,-1)</f>
        <v>25850</v>
      </c>
      <c r="E13" s="30">
        <f>ROUNDDOWN(D13*0.3,-2)</f>
        <v>7700</v>
      </c>
      <c r="F13" s="12">
        <f t="shared" si="0"/>
        <v>27143</v>
      </c>
      <c r="G13" s="21">
        <f>ROUNDDOWN(F13*0.3,-2)</f>
        <v>8100</v>
      </c>
    </row>
    <row r="14" spans="1:7" s="15" customFormat="1" ht="27" customHeight="1" x14ac:dyDescent="0.3">
      <c r="A14" s="47"/>
      <c r="B14" s="16" t="s">
        <v>17</v>
      </c>
      <c r="C14" s="14">
        <v>252.43</v>
      </c>
      <c r="D14" s="12">
        <f t="shared" si="1"/>
        <v>25850</v>
      </c>
      <c r="E14" s="30">
        <f>ROUNDDOWN(D14*0.4,-2)</f>
        <v>10300</v>
      </c>
      <c r="F14" s="12">
        <f t="shared" si="0"/>
        <v>27143</v>
      </c>
      <c r="G14" s="21">
        <f>ROUNDDOWN(F14*0.4,-2)</f>
        <v>10800</v>
      </c>
    </row>
    <row r="15" spans="1:7" s="15" customFormat="1" ht="27" customHeight="1" x14ac:dyDescent="0.3">
      <c r="A15" s="47" t="s">
        <v>5</v>
      </c>
      <c r="B15" s="16" t="s">
        <v>11</v>
      </c>
      <c r="C15" s="14">
        <v>426.19</v>
      </c>
      <c r="D15" s="12">
        <f t="shared" si="1"/>
        <v>43640</v>
      </c>
      <c r="E15" s="30">
        <f>ROUNDDOWN(D15*0.5,-2)</f>
        <v>21800</v>
      </c>
      <c r="F15" s="12">
        <f t="shared" si="0"/>
        <v>45822</v>
      </c>
      <c r="G15" s="21">
        <f t="shared" ref="G15:G19" si="2">ROUNDDOWN(F15*0.5,-2)</f>
        <v>22900</v>
      </c>
    </row>
    <row r="16" spans="1:7" s="15" customFormat="1" ht="27" customHeight="1" x14ac:dyDescent="0.3">
      <c r="A16" s="47"/>
      <c r="B16" s="16" t="s">
        <v>18</v>
      </c>
      <c r="C16" s="14">
        <v>426.19</v>
      </c>
      <c r="D16" s="12">
        <f t="shared" si="1"/>
        <v>43640</v>
      </c>
      <c r="E16" s="30">
        <f>ROUNDDOWN(D16*0.3,-2)</f>
        <v>13000</v>
      </c>
      <c r="F16" s="12">
        <f t="shared" si="0"/>
        <v>45822</v>
      </c>
      <c r="G16" s="21">
        <f>ROUNDDOWN(F16*0.3,-2)</f>
        <v>13700</v>
      </c>
    </row>
    <row r="17" spans="1:7" s="15" customFormat="1" ht="27" customHeight="1" x14ac:dyDescent="0.3">
      <c r="A17" s="47"/>
      <c r="B17" s="16" t="s">
        <v>19</v>
      </c>
      <c r="C17" s="14">
        <v>426.19</v>
      </c>
      <c r="D17" s="12">
        <f t="shared" si="1"/>
        <v>43640</v>
      </c>
      <c r="E17" s="30">
        <f>ROUNDDOWN(D17*0.4,-2)</f>
        <v>17400</v>
      </c>
      <c r="F17" s="12">
        <f t="shared" si="0"/>
        <v>45822</v>
      </c>
      <c r="G17" s="21">
        <f>ROUNDDOWN(F17*0.4,-2)</f>
        <v>18300</v>
      </c>
    </row>
    <row r="18" spans="1:7" s="15" customFormat="1" ht="27" customHeight="1" x14ac:dyDescent="0.3">
      <c r="A18" s="33" t="s">
        <v>6</v>
      </c>
      <c r="B18" s="16" t="s">
        <v>15</v>
      </c>
      <c r="C18" s="14">
        <v>426.19</v>
      </c>
      <c r="D18" s="12">
        <f t="shared" si="1"/>
        <v>43640</v>
      </c>
      <c r="E18" s="30">
        <f>ROUNDDOWN(D18*0.8,-2)</f>
        <v>34900</v>
      </c>
      <c r="F18" s="12">
        <f t="shared" si="0"/>
        <v>45822</v>
      </c>
      <c r="G18" s="21">
        <f>ROUNDDOWN(F18*0.8,-2)</f>
        <v>36600</v>
      </c>
    </row>
    <row r="19" spans="1:7" s="15" customFormat="1" ht="27" customHeight="1" x14ac:dyDescent="0.3">
      <c r="A19" s="47" t="s">
        <v>4</v>
      </c>
      <c r="B19" s="16" t="s">
        <v>11</v>
      </c>
      <c r="C19" s="14">
        <v>653.29</v>
      </c>
      <c r="D19" s="12">
        <f t="shared" si="1"/>
        <v>66900</v>
      </c>
      <c r="E19" s="30">
        <f>ROUNDDOWN(D19*0.5,-2)</f>
        <v>33400</v>
      </c>
      <c r="F19" s="12">
        <f t="shared" si="0"/>
        <v>70245</v>
      </c>
      <c r="G19" s="21">
        <f t="shared" si="2"/>
        <v>35100</v>
      </c>
    </row>
    <row r="20" spans="1:7" ht="27" customHeight="1" x14ac:dyDescent="0.3">
      <c r="A20" s="47"/>
      <c r="B20" s="16" t="s">
        <v>18</v>
      </c>
      <c r="C20" s="14">
        <v>653.29</v>
      </c>
      <c r="D20" s="12">
        <f t="shared" si="1"/>
        <v>66900</v>
      </c>
      <c r="E20" s="30">
        <f>ROUNDDOWN(D20*0.3,-2)</f>
        <v>20000</v>
      </c>
      <c r="F20" s="12">
        <f t="shared" si="0"/>
        <v>70245</v>
      </c>
      <c r="G20" s="21">
        <f>ROUNDDOWN(F20*0.3,-2)</f>
        <v>21000</v>
      </c>
    </row>
    <row r="21" spans="1:7" ht="27" customHeight="1" thickBot="1" x14ac:dyDescent="0.35">
      <c r="A21" s="50"/>
      <c r="B21" s="22" t="s">
        <v>19</v>
      </c>
      <c r="C21" s="28">
        <v>653.29</v>
      </c>
      <c r="D21" s="23">
        <f t="shared" si="1"/>
        <v>66900</v>
      </c>
      <c r="E21" s="31">
        <f>ROUNDDOWN(D21*0.4,-2)</f>
        <v>26700</v>
      </c>
      <c r="F21" s="23">
        <f t="shared" si="0"/>
        <v>70245</v>
      </c>
      <c r="G21" s="24">
        <f>ROUNDDOWN(F21*0.4,-2)</f>
        <v>28000</v>
      </c>
    </row>
    <row r="24" spans="1:7" ht="26.25" x14ac:dyDescent="0.3">
      <c r="A24" s="38" t="s">
        <v>9</v>
      </c>
      <c r="B24" s="38"/>
      <c r="C24" s="38"/>
      <c r="D24" s="38"/>
      <c r="E24" s="27"/>
      <c r="F24" s="9"/>
      <c r="G24" s="5"/>
    </row>
    <row r="25" spans="1:7" ht="26.25" x14ac:dyDescent="0.3">
      <c r="A25" s="35" t="s">
        <v>30</v>
      </c>
      <c r="B25" s="35"/>
      <c r="C25" s="35"/>
      <c r="D25" s="35"/>
      <c r="E25" s="25"/>
      <c r="F25" s="9"/>
      <c r="G25" s="5"/>
    </row>
    <row r="26" spans="1:7" s="5" customFormat="1" ht="21.75" customHeight="1" x14ac:dyDescent="0.3">
      <c r="A26" s="35" t="s">
        <v>23</v>
      </c>
      <c r="B26" s="35"/>
      <c r="C26" s="35"/>
      <c r="D26" s="35"/>
      <c r="E26" s="25"/>
      <c r="F26" s="9"/>
    </row>
    <row r="27" spans="1:7" s="5" customFormat="1" ht="21.75" customHeight="1" thickBot="1" x14ac:dyDescent="0.35">
      <c r="A27" s="19"/>
      <c r="B27" s="19"/>
      <c r="C27" s="19"/>
      <c r="D27" s="19"/>
      <c r="E27" s="25"/>
      <c r="F27" s="9"/>
    </row>
    <row r="28" spans="1:7" ht="30" customHeight="1" x14ac:dyDescent="0.3">
      <c r="A28" s="39" t="s">
        <v>0</v>
      </c>
      <c r="B28" s="36" t="s">
        <v>10</v>
      </c>
      <c r="C28" s="41" t="s">
        <v>22</v>
      </c>
      <c r="D28" s="43" t="s">
        <v>2</v>
      </c>
      <c r="E28" s="29" t="s">
        <v>27</v>
      </c>
      <c r="F28" s="48" t="s">
        <v>8</v>
      </c>
      <c r="G28" s="49"/>
    </row>
    <row r="29" spans="1:7" ht="30" customHeight="1" x14ac:dyDescent="0.3">
      <c r="A29" s="40"/>
      <c r="B29" s="37"/>
      <c r="C29" s="42"/>
      <c r="D29" s="44"/>
      <c r="E29" s="32" t="s">
        <v>1</v>
      </c>
      <c r="F29" s="18" t="s">
        <v>20</v>
      </c>
      <c r="G29" s="20" t="s">
        <v>1</v>
      </c>
    </row>
    <row r="30" spans="1:7" ht="27" customHeight="1" x14ac:dyDescent="0.3">
      <c r="A30" s="47" t="s">
        <v>3</v>
      </c>
      <c r="B30" s="16" t="s">
        <v>12</v>
      </c>
      <c r="C30" s="14">
        <v>252.43</v>
      </c>
      <c r="D30" s="12">
        <f>ROUND(C30*102.4,-1)</f>
        <v>25850</v>
      </c>
      <c r="E30" s="30">
        <f t="shared" ref="E30:E35" si="3">ROUNDDOWN(D30*0.3,-1)</f>
        <v>7750</v>
      </c>
      <c r="F30" s="12">
        <f>ROUND(D30*1.02,0)</f>
        <v>26367</v>
      </c>
      <c r="G30" s="21">
        <f>ROUNDDOWN(F30*0.3,-1)</f>
        <v>7910</v>
      </c>
    </row>
    <row r="31" spans="1:7" ht="27" customHeight="1" x14ac:dyDescent="0.3">
      <c r="A31" s="47"/>
      <c r="B31" s="16" t="s">
        <v>13</v>
      </c>
      <c r="C31" s="14">
        <v>252.43</v>
      </c>
      <c r="D31" s="12">
        <f t="shared" ref="D31:D36" si="4">ROUND(C31*102.4,-1)</f>
        <v>25850</v>
      </c>
      <c r="E31" s="30">
        <f>ROUNDDOWN(D31*0.4,-1)</f>
        <v>10340</v>
      </c>
      <c r="F31" s="12">
        <f>ROUND(D31*1.02,0)</f>
        <v>26367</v>
      </c>
      <c r="G31" s="21">
        <f>ROUNDDOWN(F31*0.4,-1)</f>
        <v>10540</v>
      </c>
    </row>
    <row r="32" spans="1:7" ht="27" customHeight="1" x14ac:dyDescent="0.3">
      <c r="A32" s="47" t="s">
        <v>5</v>
      </c>
      <c r="B32" s="16" t="s">
        <v>12</v>
      </c>
      <c r="C32" s="14">
        <v>426.19</v>
      </c>
      <c r="D32" s="12">
        <f t="shared" si="4"/>
        <v>43640</v>
      </c>
      <c r="E32" s="30">
        <f t="shared" si="3"/>
        <v>13090</v>
      </c>
      <c r="F32" s="12">
        <f t="shared" ref="F32:F36" si="5">ROUND(D32*1.02,0)</f>
        <v>44513</v>
      </c>
      <c r="G32" s="21">
        <f>ROUNDDOWN(F32*0.3,-1)</f>
        <v>13350</v>
      </c>
    </row>
    <row r="33" spans="1:7" ht="27" customHeight="1" x14ac:dyDescent="0.3">
      <c r="A33" s="47"/>
      <c r="B33" s="16" t="s">
        <v>13</v>
      </c>
      <c r="C33" s="14">
        <v>426.19</v>
      </c>
      <c r="D33" s="12">
        <f t="shared" si="4"/>
        <v>43640</v>
      </c>
      <c r="E33" s="30">
        <f>ROUNDDOWN(D33*0.4,-1)</f>
        <v>17450</v>
      </c>
      <c r="F33" s="12">
        <f t="shared" si="5"/>
        <v>44513</v>
      </c>
      <c r="G33" s="21">
        <f>ROUNDDOWN(F33*0.4,-1)</f>
        <v>17800</v>
      </c>
    </row>
    <row r="34" spans="1:7" ht="27" customHeight="1" x14ac:dyDescent="0.3">
      <c r="A34" s="33" t="s">
        <v>6</v>
      </c>
      <c r="B34" s="16" t="s">
        <v>14</v>
      </c>
      <c r="C34" s="14">
        <v>426.19</v>
      </c>
      <c r="D34" s="12">
        <f t="shared" si="4"/>
        <v>43640</v>
      </c>
      <c r="E34" s="30">
        <f>ROUNDDOWN(D34*0.8,-1)</f>
        <v>34910</v>
      </c>
      <c r="F34" s="12">
        <f t="shared" si="5"/>
        <v>44513</v>
      </c>
      <c r="G34" s="21">
        <f>ROUNDDOWN(F34*0.8,-1)</f>
        <v>35610</v>
      </c>
    </row>
    <row r="35" spans="1:7" ht="27" customHeight="1" x14ac:dyDescent="0.3">
      <c r="A35" s="47" t="s">
        <v>4</v>
      </c>
      <c r="B35" s="16" t="s">
        <v>12</v>
      </c>
      <c r="C35" s="14">
        <v>653.29</v>
      </c>
      <c r="D35" s="12">
        <f t="shared" si="4"/>
        <v>66900</v>
      </c>
      <c r="E35" s="30">
        <f t="shared" si="3"/>
        <v>20070</v>
      </c>
      <c r="F35" s="12">
        <f t="shared" si="5"/>
        <v>68238</v>
      </c>
      <c r="G35" s="21">
        <f>ROUNDDOWN(F35*0.3,-1)</f>
        <v>20470</v>
      </c>
    </row>
    <row r="36" spans="1:7" ht="27" customHeight="1" thickBot="1" x14ac:dyDescent="0.35">
      <c r="A36" s="50"/>
      <c r="B36" s="22" t="s">
        <v>13</v>
      </c>
      <c r="C36" s="28">
        <v>653.29</v>
      </c>
      <c r="D36" s="23">
        <f t="shared" si="4"/>
        <v>66900</v>
      </c>
      <c r="E36" s="31">
        <f>ROUNDDOWN(D36*0.4,-1)</f>
        <v>26760</v>
      </c>
      <c r="F36" s="23">
        <f t="shared" si="5"/>
        <v>68238</v>
      </c>
      <c r="G36" s="24">
        <f>ROUNDDOWN(F36*0.4,-1)</f>
        <v>27290</v>
      </c>
    </row>
  </sheetData>
  <mergeCells count="25">
    <mergeCell ref="A12:A14"/>
    <mergeCell ref="A15:A17"/>
    <mergeCell ref="A19:A21"/>
    <mergeCell ref="A24:D24"/>
    <mergeCell ref="A30:A31"/>
    <mergeCell ref="A32:A33"/>
    <mergeCell ref="F28:G28"/>
    <mergeCell ref="A35:A36"/>
    <mergeCell ref="A25:D25"/>
    <mergeCell ref="A28:A29"/>
    <mergeCell ref="B28:B29"/>
    <mergeCell ref="C28:C29"/>
    <mergeCell ref="D28:D29"/>
    <mergeCell ref="A26:D26"/>
    <mergeCell ref="A2:D2"/>
    <mergeCell ref="A5:D5"/>
    <mergeCell ref="B10:B11"/>
    <mergeCell ref="A4:D4"/>
    <mergeCell ref="A10:A11"/>
    <mergeCell ref="C10:C11"/>
    <mergeCell ref="D10:D11"/>
    <mergeCell ref="A8:G8"/>
    <mergeCell ref="A6:D6"/>
    <mergeCell ref="A7:G7"/>
    <mergeCell ref="F10:G10"/>
  </mergeCells>
  <phoneticPr fontId="1" type="noConversion"/>
  <pageMargins left="0.23622047244094491" right="0.19685039370078741" top="0.70866141732283472" bottom="0.74803149606299213" header="0.59055118110236227" footer="0.51181102362204722"/>
  <pageSetup paperSize="9" scale="82" fitToHeight="0" orientation="landscape" r:id="rId1"/>
  <rowBreaks count="1" manualBreakCount="1">
    <brk id="22" max="16383" man="1"/>
  </rowBreaks>
  <ignoredErrors>
    <ignoredError sqref="G31:G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추나요법 수가표</vt:lpstr>
      <vt:lpstr>'추나요법 수가표'!Print_Area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2022-12-26T08:20:55Z</cp:lastPrinted>
  <dcterms:created xsi:type="dcterms:W3CDTF">2016-12-01T01:43:19Z</dcterms:created>
  <dcterms:modified xsi:type="dcterms:W3CDTF">2024-12-25T23:26:22Z</dcterms:modified>
</cp:coreProperties>
</file>